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<sst xmlns="http://schemas.openxmlformats.org/spreadsheetml/2006/main" count="166" uniqueCount="60">
  <si>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</si>
  <si>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</si>
  <si>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</si>
  <si>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</si>
  <si>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</si>
  <si>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</si>
  <si>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</si>
  <si>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</si>
  <si>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</si>
  <si>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</si>
  <si>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</si>
  <si>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</si>
  <si>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</si>
  <si>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</si>
  <si>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</si>
  <si>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</si>
  <si>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</si>
  <si>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</si>
  <si>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</si>
  <si>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</si>
  <si>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</si>
  <si>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</si>
  <si>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</si>
  <si>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</si>
  <si>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</si>
  <si>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</si>
  <si>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</si>
  <si>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</si>
  <si>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</si>
  <si>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</si>
  <si>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</si>
  <si>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</si>
  <si>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</si>
  <si>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</si>
  <si>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</si>
  <si>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</si>
  <si>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</si>
  <si>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</si>
  <si>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</si>
  <si>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</si>
  <si>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</si>
  <si>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</si>
  <si>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</si>
  <si>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</si>
  <si>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</si>
  <si>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</si>
  <si>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</si>
  <si>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</si>
  <si>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</si>
  <si>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</si>
  <si>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</si>
  <si>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</si>
  <si>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</si>
  <si>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</si>
  <si>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</si>
  <si>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</si>
  <si>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</si>
  <si>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</si>
  <si>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</si>
  <si>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"Курганская детская поликлиника")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</si>
</sst>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7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0</v>
      </c>
      <c r="I7" s="9">
        <f>IF(V_пр_1_8&gt;0,1,0)</f>
        <v>0</v>
      </c>
      <c r="J7" s="4"/>
    </row>
    <row r="8" spans="1:10" ht="17.25" customHeight="1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f>IF(AND(B8=0,E8&gt;0),100,(IF(B8=0,0,E8/B8*100-100)))</f>
        <v>0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0</v>
      </c>
      <c r="J8" s="4"/>
    </row>
    <row r="9" spans="1:10" ht="37.5" customHeight="1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f>IF(AND(B9=0,E9&gt;0),100,(IF(B9=0,0,E9/B9*100-100)))</f>
        <v>0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0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</v>
      </c>
      <c r="D13" s="4" t="s">
        <v>50</v>
      </c>
      <c r="E13" s="2">
        <v>0</v>
      </c>
      <c r="F13" s="4" t="s">
        <v>50</v>
      </c>
      <c r="G13" s="2">
        <f>IF(C13=0,0,E13/C13*100)</f>
        <v>0</v>
      </c>
      <c r="H13" s="14">
        <f>IF(G13&gt;=100,2,0)</f>
        <v>0</v>
      </c>
      <c r="I13" s="16">
        <f>IF(OR(V_пр_7_3&gt;0,V_пр_7_5&gt;0,V_пр_7_7&gt;0),1,0)</f>
        <v>0</v>
      </c>
      <c r="J13" s="4"/>
    </row>
    <row r="14" spans="1:10" ht="37.5" customHeight="1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f>IF(AND(B14=0,E14&gt;0),100,(IF(B14=0,0,E14/B14*100-100)))</f>
        <v>0</v>
      </c>
      <c r="G14" s="4" t="s">
        <v>50</v>
      </c>
      <c r="H14" s="14">
        <f>IF(F14&lt;3,0,(IF(F14&gt;=7,2,1)))</f>
        <v>0</v>
      </c>
      <c r="I14" s="16">
        <f>IF(OR(V_пр_8_2&gt;0,V_пр_8_5&gt;0,V_пр_8_6&gt;0),1,0)</f>
        <v>0</v>
      </c>
      <c r="J14" s="4"/>
    </row>
    <row r="15" spans="1:10" ht="37.5" customHeight="1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f>IF(AND(B15=0,E15&gt;0),100,(IF(B15=0,0,E15/B15*100-100)))</f>
        <v>0</v>
      </c>
      <c r="G15" s="4" t="s">
        <v>50</v>
      </c>
      <c r="H15" s="14">
        <f>IF(F15&gt;-5,0,(IF(F15&lt;=-10,1,0.5)))</f>
        <v>0</v>
      </c>
      <c r="I15" s="16">
        <f>IF(OR(V_пр_9_2&gt;0,V_пр_9_5&gt;0,V_пр_9_6&gt;0),1,0)</f>
        <v>0</v>
      </c>
      <c r="J15" s="4"/>
    </row>
    <row r="16" spans="1:10" ht="27" customHeight="1">
      <c r="A16" s="4" t="s">
        <v>28</v>
      </c>
      <c r="B16" s="4">
        <v>0</v>
      </c>
      <c r="C16" s="2">
        <v>0</v>
      </c>
      <c r="D16" s="4" t="s">
        <v>50</v>
      </c>
      <c r="E16" s="2">
        <v>0</v>
      </c>
      <c r="F16" s="4" t="s">
        <v>50</v>
      </c>
      <c r="G16" s="2">
        <f>IF(C16=0,0,E16/C16*100)</f>
        <v>0</v>
      </c>
      <c r="H16" s="14">
        <f>IF(G16&gt;=100,1,0)</f>
        <v>0</v>
      </c>
      <c r="I16" s="16">
        <f>IF(OR(V_пр_10_3&gt;0,V_пр_10_5&gt;0,V_пр_10_7&gt;0),1,0)</f>
        <v>0</v>
      </c>
      <c r="J16" s="4"/>
    </row>
    <row r="17" spans="1:10" ht="37.5" customHeight="1">
      <c r="A17" s="4" t="s">
        <v>29</v>
      </c>
      <c r="B17" s="4">
        <v>0</v>
      </c>
      <c r="C17" s="2">
        <v>0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0</v>
      </c>
      <c r="J17" s="4"/>
    </row>
    <row r="18" spans="1:10" ht="27" customHeight="1">
      <c r="A18" s="4" t="s">
        <v>30</v>
      </c>
      <c r="B18" s="4">
        <v>0</v>
      </c>
      <c r="C18" s="2">
        <v>0</v>
      </c>
      <c r="D18" s="4" t="s">
        <v>50</v>
      </c>
      <c r="E18" s="2">
        <v>0</v>
      </c>
      <c r="F18" s="4" t="s">
        <v>50</v>
      </c>
      <c r="G18" s="2">
        <f>IF(C18=0,0,E18/C18*100)</f>
        <v>0</v>
      </c>
      <c r="H18" s="14">
        <f>IF(G18&gt;=100,1,0)</f>
        <v>0</v>
      </c>
      <c r="I18" s="16">
        <f>IF(OR(V_пр_12_3&gt;0,V_пр_12_5&gt;0,V_пр_12_7&gt;0),1,0)</f>
        <v>0</v>
      </c>
      <c r="J18" s="4"/>
    </row>
    <row r="19" spans="1:10" ht="37.5" customHeight="1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f>IF(AND(B19=0,E19&gt;0),100,(IF(B19=0,0,E19/B19*100-100)))</f>
        <v>0</v>
      </c>
      <c r="G19" s="4" t="s">
        <v>50</v>
      </c>
      <c r="H19" s="14">
        <f>IF(F19&gt;-5,0,(IF(F19&lt;=-10,1,0.5)))</f>
        <v>0</v>
      </c>
      <c r="I19" s="16">
        <f>IF(OR(V_пр_13_2&gt;0,V_пр_13_5&gt;0,V_пр_13_6&gt;0),1,0)</f>
        <v>0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f>IF(AND(B20=0,E20&gt;0),100,(IF(B20=0,0,E20/B20*100-100)))</f>
        <v>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0</v>
      </c>
      <c r="J20" s="4"/>
    </row>
    <row r="21" spans="1:10" ht="36.75" customHeight="1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f>IF(AND(B21=0,E21&gt;0),100,(IF(B21=0,0,E21/B21*100-100)))</f>
        <v>0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0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</v>
      </c>
      <c r="E22" s="2">
        <v>0</v>
      </c>
      <c r="F22" s="2">
        <f>IF(AND(D22=0,E22&gt;0),100,(IF(D22=0,0,E22/D22*100-100)))</f>
        <v>0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0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</v>
      </c>
      <c r="E23" s="2">
        <v>0</v>
      </c>
      <c r="F23" s="2">
        <f>IF(AND(D23=0,E23&gt;0),100,(IF(D23=0,0,E23/D23*100-100)))</f>
        <v>0</v>
      </c>
      <c r="G23" s="4" t="s">
        <v>50</v>
      </c>
      <c r="H23" s="14">
        <f>IF(F23&gt;-3,0,(IF(F23&lt;=-7,3,1.5)))</f>
        <v>0</v>
      </c>
      <c r="I23" s="16">
        <f>IF(OR(V_пр_17_4&gt;0,V_пр_17_5&gt;0,V_пр_17_6&gt;0),1,0)</f>
        <v>0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7</v>
      </c>
      <c r="I24" s="16">
        <f>IF(OR(V_пр_2_2&gt;0,V_пр_2_5&gt;0,V_пр_2_6&gt;0),1,0)</f>
        <v>0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0.67</v>
      </c>
      <c r="F25" s="4" t="s">
        <v>50</v>
      </c>
      <c r="G25" s="2">
        <f aca="true" t="shared" si="0" ref="G25:G30">IF(C25=0,0,E25/C25*100)</f>
        <v>105.84518167456555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0.559</v>
      </c>
      <c r="F26" s="4" t="s">
        <v>50</v>
      </c>
      <c r="G26" s="2">
        <f t="shared" si="0"/>
        <v>129.09930715935337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0.577</v>
      </c>
      <c r="F27" s="4" t="s">
        <v>50</v>
      </c>
      <c r="G27" s="2">
        <f t="shared" si="0"/>
        <v>123.5546038543897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0.661</v>
      </c>
      <c r="F28" s="4" t="s">
        <v>50</v>
      </c>
      <c r="G28" s="2">
        <f t="shared" si="0"/>
        <v>141.54175588865095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0.681</v>
      </c>
      <c r="F29" s="4" t="s">
        <v>50</v>
      </c>
      <c r="G29" s="2">
        <f t="shared" si="0"/>
        <v>127.7673545966229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0.586</v>
      </c>
      <c r="F30" s="4" t="s">
        <v>50</v>
      </c>
      <c r="G30" s="2">
        <f t="shared" si="0"/>
        <v>117.19999999999999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0.44533333333333336</v>
      </c>
      <c r="E31" s="2">
        <v>0.526</v>
      </c>
      <c r="F31" s="2">
        <f>IF(AND(D31=0,E31&gt;0),100,(IF(D31=0,0,E31/D31*100-100)))</f>
        <v>18.11377245508983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0</v>
      </c>
      <c r="I32" s="16">
        <f>IF(V_пр_26_8&gt;0,1,0)</f>
        <v>0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4">
        <f>IF(G34&gt;=100,1,0)</f>
        <v>0</v>
      </c>
      <c r="I34" s="16">
        <f>IF(OR(V_пр_28_3&gt;0,V_пр_28_5&gt;0,V_пр_28_7&gt;0),1,0)</f>
        <v>0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4">
        <f>IF(G37&gt;=100,1,0)</f>
        <v>0</v>
      </c>
      <c r="I37" s="16">
        <f>IF(OR(V_пр_31_3&gt;0,V_пр_31_5&gt;0,V_пр_31_7&gt;0),1,0)</f>
        <v>0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7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2022-10-12T10:28:36Z</dcterms:modified>
  <cp:category/>
  <cp:version/>
  <cp:contentType/>
  <cp:contentStatus/>
</cp:coreProperties>
</file>